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4562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AB8" i="4"/>
  <c r="R19" i="4"/>
  <c r="S19" i="4" s="1"/>
  <c r="R15" i="4"/>
  <c r="S15" i="4" s="1"/>
  <c r="R7" i="4"/>
  <c r="S7" i="4" s="1"/>
  <c r="Z19" i="4"/>
  <c r="AA19" i="4" s="1"/>
  <c r="Z15" i="4"/>
  <c r="AA15" i="4" s="1"/>
  <c r="Z7" i="4"/>
  <c r="AA7" i="4" s="1"/>
  <c r="AB19" i="4"/>
  <c r="AB15" i="4"/>
  <c r="AB7" i="4"/>
  <c r="R18" i="4"/>
  <c r="S18" i="4" s="1"/>
  <c r="R14" i="4"/>
  <c r="S14" i="4" s="1"/>
  <c r="R6" i="4"/>
  <c r="S6" i="4" s="1"/>
  <c r="Z18" i="4"/>
  <c r="AA18" i="4" s="1"/>
  <c r="Z14" i="4"/>
  <c r="AA14" i="4" s="1"/>
  <c r="Z6" i="4"/>
  <c r="AA6" i="4" s="1"/>
  <c r="AB18" i="4"/>
  <c r="AB14" i="4"/>
  <c r="R17" i="4"/>
  <c r="S17" i="4" s="1"/>
  <c r="R13" i="4"/>
  <c r="S13" i="4" s="1"/>
  <c r="Z17" i="4"/>
  <c r="AA17" i="4" s="1"/>
  <c r="Z13" i="4"/>
  <c r="AA13" i="4" s="1"/>
  <c r="Z9" i="4"/>
  <c r="AA9" i="4" s="1"/>
  <c r="AB17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P21" i="4" l="1"/>
  <c r="Q21" i="4" s="1"/>
  <c r="AB9" i="4"/>
  <c r="AB10" i="4"/>
  <c r="Z10" i="4"/>
  <c r="AA10" i="4" s="1"/>
  <c r="R10" i="4"/>
  <c r="S10" i="4" s="1"/>
  <c r="AB11" i="4"/>
  <c r="Z11" i="4"/>
  <c r="AA11" i="4" s="1"/>
  <c r="R9" i="4"/>
  <c r="S9" i="4" s="1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<sst xmlns="http://schemas.openxmlformats.org/spreadsheetml/2006/main" count="214" uniqueCount="88">
  <si>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</si>
  <si>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</si>
  <si>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</si>
  <si>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</si>
  <si>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</si>
  <si>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</si>
  <si>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</si>
  <si>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</si>
  <si>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</si>
  <si>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</si>
  <si>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</si>
  <si>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</si>
  <si>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</si>
  <si>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</si>
  <si>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</si>
  <si>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</si>
  <si>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</si>
  <si>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</si>
  <si>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</si>
  <si>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</si>
  <si>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</si>
  <si>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</si>
  <si>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</si>
  <si>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</si>
  <si>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</si>
  <si>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</si>
  <si>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</si>
  <si>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</si>
  <si>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 Ч-к Р-ти Творящ Синтеза ИВО</t>
  </si>
  <si>
    <t>Ч-к ВЦР Полн Сов-в ИВО</t>
  </si>
  <si>
    <t>Расп 8 п 9,79, 82,85</t>
  </si>
  <si>
    <t>Частности - Идеи Ипостасного Тела ИВО</t>
  </si>
  <si>
    <t xml:space="preserve">Системы  Столпность Идей Ипостасного Тела ИВО </t>
  </si>
  <si>
    <t>Аппараты -Идеясовершенство ИВ Си Ипостасного Тела ИВО</t>
  </si>
  <si>
    <t xml:space="preserve"> Таблица расчётов мерностей Части Ипостасное Тело (55ч) Служащего Творения ИВДИВО и Совершенного Ипостасного Тела ИВО          16-ричным ракурсом развития</t>
  </si>
  <si>
    <t>Этал.ЧастностиАппаратов Сист 55ч/Ип.Тело/ - адрес в столпе 16384-р ИВО</t>
  </si>
  <si>
    <t>Мерность минимального явления Частностей Аппаратов Систем Части Ипостасное Тело ИВО</t>
  </si>
  <si>
    <t xml:space="preserve"> Этал Аппар. Систем Части Ипост.Тело /адрес в столпе 16384-р ИВО/</t>
  </si>
  <si>
    <t>Мерность минимального явления Систем Части Ипостасное Тело ИВО</t>
  </si>
  <si>
    <t xml:space="preserve"> Ипостасное Тело ИВО</t>
  </si>
  <si>
    <t>Совершен. Ипост. Тело (ст.3х16)</t>
  </si>
  <si>
    <t>Совершенное Ипост.Тело (ст.6х16)</t>
  </si>
  <si>
    <t>Ипостсное Тело ИВО</t>
  </si>
  <si>
    <t>Совершенное Ипост.Тело (9х16)</t>
  </si>
  <si>
    <t>Ипостасное Тело ИВО</t>
  </si>
  <si>
    <t xml:space="preserve"> 55 Часть в 256-рице 4096 частей 16-ти ракурсно /адрес в столпе 16384-р ИВО/</t>
  </si>
  <si>
    <t>Базовая мерность 55 Части /без Систем, Аппар.,Частностей/</t>
  </si>
  <si>
    <t>Мерность 55 Части- Ипостасн Тело ИВО/Частности+Аппараты+Системы+Часть/</t>
  </si>
  <si>
    <t>Мерность  Совершенного Ипостасного Тела ИВО</t>
  </si>
  <si>
    <t>Пробуждение Физики Ипостасного Тела ИВО</t>
  </si>
  <si>
    <t>Пробуждение Причиники Си Мг Ипост Тела ИВО</t>
  </si>
  <si>
    <t>Пробуждение Мощики Си Мг Ипост Тела ИВО</t>
  </si>
  <si>
    <t>Пробуждение Октики Си Мг Ипост Тела  ИВО</t>
  </si>
  <si>
    <t>Пробуждение Вещества Си Мг Ипост Тела ИВО</t>
  </si>
  <si>
    <t>Пробуждение Мерности Си Мг Ипост Тела ИВО</t>
  </si>
  <si>
    <t>Пробуждение Поля Синтеза Мг Ипост Тела ИВО</t>
  </si>
  <si>
    <t>Пробуждение Энергии Си Мг Ипост Тела  ИВО</t>
  </si>
  <si>
    <t>Пробуждение Правила Си Мг Ипост Тела ИВО</t>
  </si>
  <si>
    <t>Пробуждение Аксиомы Си Мг Ипост Тела ИВО</t>
  </si>
  <si>
    <t>Пробуждение Меры Синтеза Мг Ипост Тела ИВО</t>
  </si>
  <si>
    <t>Пробуждение Окскости Си Мг Ипост Тела ИВО</t>
  </si>
  <si>
    <t>Пробуждение Могущества Си Мг Ипост Тела ИВО</t>
  </si>
  <si>
    <t>Пробуждение Человечности Си Мг Ипост Тела ИВО</t>
  </si>
  <si>
    <t>Пробуждение Жизни Синтеза Мг Ипост Тела ИВО</t>
  </si>
  <si>
    <t>Пробуждение Любви Синтеза Мг Ипост Тела ИВО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</si>
  <si>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</si>
  <si>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</si>
  <si>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</si>
  <si>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</si>
  <si>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</si>
  <si>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</si>
  <si>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</si>
  <si>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</si>
  <si>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</si>
  <si>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</si>
  <si>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</si>
  <si>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</si>
  <si>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</si>
  <si>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</si>
  <si>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</si>
  <si>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</si>
  <si>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</si>
  <si>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</si>
  <si>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>Основание: Расп 8 п 9         Расп 9 п 9</t>
  </si>
  <si>
    <t>Основание:</t>
  </si>
  <si>
    <t>Мерность минимального явления Аппаратов Систем Части - Ипостасное Тело ИВО</t>
  </si>
  <si>
    <t>Этал Системы Части - Ипост Тело ИВО /адрес в столпе 16384р/</t>
  </si>
  <si>
    <t>Утверждаю. КХ 28092018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</si>
</sst>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topLeftCell="Y1" zoomScale="70" zoomScaleNormal="70" workbookViewId="0">
      <selection activeCell="AI4" sqref="AI4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2.2851562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1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1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9.7109375" style="3" customWidth="1"/>
    <col min="26" max="26" width="20" style="3" hidden="1" customWidth="1"/>
    <col min="27" max="27" width="26.28515625" style="3" customWidth="1"/>
    <col min="28" max="28" width="21.140625" style="3" customWidth="1"/>
    <col min="29" max="29" width="27.140625" style="3" customWidth="1"/>
    <col min="30" max="30" width="24.85546875" style="3" customWidth="1"/>
    <col min="31" max="31" width="39.42578125" style="3" customWidth="1"/>
    <col min="32" max="32" width="13.85546875" style="3" customWidth="1"/>
    <col min="33" max="33" width="13.85546875" style="4" customWidth="1"/>
    <col min="34" max="34" width="64.42578125" style="3" customWidth="1"/>
    <col min="35" max="16384" width="9.140625" style="3"/>
  </cols>
  <sheetData>
    <row r="1" spans="1:88" s="2" customFormat="1" ht="48" customHeight="1" x14ac:dyDescent="0.25">
      <c r="A1" s="137" t="s">
        <v>34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1"/>
      <c r="AJ1" s="2" t="s">
        <v>0</v>
      </c>
    </row>
    <row r="2" spans="1:88" s="2" customFormat="1" ht="28.5" thickBot="1" x14ac:dyDescent="0.45">
      <c r="A2" s="25"/>
      <c r="B2" s="27" t="s">
        <v>0</v>
      </c>
      <c r="C2" s="98"/>
      <c r="D2" s="130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1"/>
      <c r="AH2" s="132" t="s">
        <v>87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 x14ac:dyDescent="0.25">
      <c r="A3" s="147" t="s">
        <v>16</v>
      </c>
      <c r="B3" s="148"/>
      <c r="C3" s="129" t="s">
        <v>35</v>
      </c>
      <c r="D3" s="139" t="s">
        <v>36</v>
      </c>
      <c r="E3" s="139"/>
      <c r="F3" s="139"/>
      <c r="G3" s="139"/>
      <c r="H3" s="139"/>
      <c r="I3" s="140"/>
      <c r="J3" s="83"/>
      <c r="K3" s="71" t="s">
        <v>37</v>
      </c>
      <c r="L3" s="139" t="s">
        <v>85</v>
      </c>
      <c r="M3" s="139"/>
      <c r="N3" s="139"/>
      <c r="O3" s="139"/>
      <c r="P3" s="139"/>
      <c r="Q3" s="140"/>
      <c r="R3" s="83"/>
      <c r="S3" s="26" t="s">
        <v>86</v>
      </c>
      <c r="T3" s="139" t="s">
        <v>38</v>
      </c>
      <c r="U3" s="139"/>
      <c r="V3" s="139"/>
      <c r="W3" s="139"/>
      <c r="X3" s="139"/>
      <c r="Y3" s="140"/>
      <c r="Z3" s="83"/>
      <c r="AA3" s="30" t="s">
        <v>45</v>
      </c>
      <c r="AB3" s="30" t="s">
        <v>46</v>
      </c>
      <c r="AC3" s="44" t="s">
        <v>47</v>
      </c>
      <c r="AD3" s="113" t="s">
        <v>48</v>
      </c>
      <c r="AE3" s="134" t="s">
        <v>66</v>
      </c>
      <c r="AF3" s="151" t="s">
        <v>23</v>
      </c>
      <c r="AG3" s="152"/>
      <c r="AH3" s="153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6" t="s">
        <v>83</v>
      </c>
      <c r="C4" s="74" t="s">
        <v>19</v>
      </c>
      <c r="D4" s="141" t="s">
        <v>39</v>
      </c>
      <c r="E4" s="142"/>
      <c r="F4" s="142"/>
      <c r="G4" s="142"/>
      <c r="H4" s="143"/>
      <c r="I4" s="75" t="s">
        <v>40</v>
      </c>
      <c r="J4" s="84"/>
      <c r="K4" s="72" t="s">
        <v>19</v>
      </c>
      <c r="L4" s="141" t="s">
        <v>39</v>
      </c>
      <c r="M4" s="142"/>
      <c r="N4" s="142"/>
      <c r="O4" s="142"/>
      <c r="P4" s="143"/>
      <c r="Q4" s="75" t="s">
        <v>41</v>
      </c>
      <c r="R4" s="65"/>
      <c r="S4" s="74" t="s">
        <v>19</v>
      </c>
      <c r="T4" s="141" t="s">
        <v>42</v>
      </c>
      <c r="U4" s="142"/>
      <c r="V4" s="142"/>
      <c r="W4" s="142"/>
      <c r="X4" s="143"/>
      <c r="Y4" s="75" t="s">
        <v>43</v>
      </c>
      <c r="Z4" s="65"/>
      <c r="AA4" s="74" t="s">
        <v>19</v>
      </c>
      <c r="AB4" s="28" t="s">
        <v>44</v>
      </c>
      <c r="AC4" s="99" t="s">
        <v>27</v>
      </c>
      <c r="AD4" s="100" t="s">
        <v>26</v>
      </c>
      <c r="AE4" s="136" t="s">
        <v>65</v>
      </c>
      <c r="AF4" s="154" t="s">
        <v>20</v>
      </c>
      <c r="AG4" s="155"/>
      <c r="AH4" s="156"/>
      <c r="AI4" s="45"/>
      <c r="AJ4" s="45"/>
    </row>
    <row r="5" spans="1:88" s="1" customFormat="1" ht="24.75" customHeight="1" thickBot="1" x14ac:dyDescent="0.25">
      <c r="A5" s="149">
        <v>1</v>
      </c>
      <c r="B5" s="150"/>
      <c r="C5" s="9">
        <v>2</v>
      </c>
      <c r="D5" s="144">
        <v>3</v>
      </c>
      <c r="E5" s="145"/>
      <c r="F5" s="145"/>
      <c r="G5" s="145"/>
      <c r="H5" s="146"/>
      <c r="I5" s="76">
        <v>4</v>
      </c>
      <c r="J5" s="85"/>
      <c r="K5" s="73">
        <v>5</v>
      </c>
      <c r="L5" s="144">
        <v>6</v>
      </c>
      <c r="M5" s="145"/>
      <c r="N5" s="145"/>
      <c r="O5" s="145"/>
      <c r="P5" s="146"/>
      <c r="Q5" s="76">
        <v>7</v>
      </c>
      <c r="R5" s="89"/>
      <c r="S5" s="10">
        <v>8</v>
      </c>
      <c r="T5" s="144">
        <v>9</v>
      </c>
      <c r="U5" s="145"/>
      <c r="V5" s="145"/>
      <c r="W5" s="145"/>
      <c r="X5" s="146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4">
        <v>15</v>
      </c>
      <c r="AF5" s="133">
        <v>16385</v>
      </c>
      <c r="AG5" s="133">
        <v>20480</v>
      </c>
      <c r="AH5" s="115" t="s">
        <v>25</v>
      </c>
      <c r="AI5" s="45"/>
    </row>
    <row r="6" spans="1:88" s="1" customFormat="1" ht="29.25" customHeight="1" thickBot="1" x14ac:dyDescent="0.25">
      <c r="A6" s="6">
        <v>16</v>
      </c>
      <c r="B6" s="67" t="s">
        <v>14</v>
      </c>
      <c r="C6" s="77">
        <f t="shared" ref="C6:C19" si="0">C7+256</f>
        <v>3895</v>
      </c>
      <c r="D6" s="59">
        <f t="shared" ref="D6:D17" si="1">D7+256</f>
        <v>7990</v>
      </c>
      <c r="E6" s="60" t="s">
        <v>21</v>
      </c>
      <c r="F6" s="60">
        <f t="shared" ref="F6:F17" si="2">F7+1</f>
        <v>256</v>
      </c>
      <c r="G6" s="60" t="s">
        <v>22</v>
      </c>
      <c r="H6" s="61">
        <f t="shared" ref="H6:H17" si="3">D6*F6</f>
        <v>2045440</v>
      </c>
      <c r="I6" s="78">
        <f>H6*16</f>
        <v>32727040</v>
      </c>
      <c r="J6" s="77">
        <f t="shared" ref="J6:J19" si="4">J7+256</f>
        <v>7991</v>
      </c>
      <c r="K6" s="77" t="str">
        <f t="shared" ref="K6:K19" si="5">CONCATENATE(J6,".",C6)</f>
        <v>7991.3895</v>
      </c>
      <c r="L6" s="59">
        <f t="shared" ref="L6:L19" si="6">L7+256</f>
        <v>12086</v>
      </c>
      <c r="M6" s="60" t="s">
        <v>21</v>
      </c>
      <c r="N6" s="60">
        <f t="shared" ref="N6:N19" si="7">N7+1</f>
        <v>256</v>
      </c>
      <c r="O6" s="60" t="s">
        <v>22</v>
      </c>
      <c r="P6" s="61">
        <f t="shared" ref="P6:P19" si="8">L6*N6</f>
        <v>3094016</v>
      </c>
      <c r="Q6" s="78">
        <f>P6*16</f>
        <v>49504256</v>
      </c>
      <c r="R6" s="86">
        <f t="shared" ref="R6:R20" si="9">4096+4096+C6</f>
        <v>12087</v>
      </c>
      <c r="S6" s="77" t="str">
        <f t="shared" ref="S6:S20" si="10">CONCATENATE(R6,".",C6)</f>
        <v>12087.3895</v>
      </c>
      <c r="T6" s="59">
        <f t="shared" ref="T6:T19" si="11">T7+256</f>
        <v>16182</v>
      </c>
      <c r="U6" s="60" t="s">
        <v>21</v>
      </c>
      <c r="V6" s="60">
        <f t="shared" ref="V6:V19" si="12">V7+1</f>
        <v>256</v>
      </c>
      <c r="W6" s="60" t="s">
        <v>22</v>
      </c>
      <c r="X6" s="61">
        <f t="shared" ref="X6:X19" si="13">T6*V6</f>
        <v>4142592</v>
      </c>
      <c r="Y6" s="78">
        <f>X6*16</f>
        <v>66281472</v>
      </c>
      <c r="Z6" s="90">
        <f t="shared" ref="Z6:Z20" si="14">4096+4096+4096+C6</f>
        <v>16183</v>
      </c>
      <c r="AA6" s="77" t="str">
        <f t="shared" ref="AA6:AA20" si="15">CONCATENATE(Z6,".",C6)</f>
        <v>16183.3895</v>
      </c>
      <c r="AB6" s="33">
        <f t="shared" ref="AB6:AB17" si="16">16383+C6</f>
        <v>20278</v>
      </c>
      <c r="AC6" s="39">
        <f t="shared" ref="AC6:AC20" si="17">H6+P6+X6+AB6</f>
        <v>9302326</v>
      </c>
      <c r="AD6" s="94">
        <f t="shared" ref="AD6:AD20" si="18">AC6*16</f>
        <v>148837216</v>
      </c>
      <c r="AE6" s="116" t="s">
        <v>67</v>
      </c>
      <c r="AF6" s="102">
        <f t="shared" ref="AF6:AF19" si="19">AF7+256</f>
        <v>16183</v>
      </c>
      <c r="AG6" s="102">
        <f t="shared" ref="AG6:AG20" si="20">AF6+4095</f>
        <v>20278</v>
      </c>
      <c r="AH6" s="117" t="s">
        <v>64</v>
      </c>
      <c r="AI6" s="45"/>
      <c r="AM6" s="48"/>
    </row>
    <row r="7" spans="1:88" s="1" customFormat="1" ht="29.25" customHeight="1" thickBot="1" x14ac:dyDescent="0.25">
      <c r="A7" s="7">
        <v>15</v>
      </c>
      <c r="B7" s="52" t="s">
        <v>13</v>
      </c>
      <c r="C7" s="79">
        <f t="shared" si="0"/>
        <v>3639</v>
      </c>
      <c r="D7" s="57">
        <f t="shared" si="1"/>
        <v>7734</v>
      </c>
      <c r="E7" s="58" t="s">
        <v>21</v>
      </c>
      <c r="F7" s="58">
        <f t="shared" si="2"/>
        <v>255</v>
      </c>
      <c r="G7" s="58" t="s">
        <v>22</v>
      </c>
      <c r="H7" s="56">
        <f t="shared" si="3"/>
        <v>1972170</v>
      </c>
      <c r="I7" s="80">
        <f>H7*16</f>
        <v>31554720</v>
      </c>
      <c r="J7" s="79">
        <f t="shared" si="4"/>
        <v>7735</v>
      </c>
      <c r="K7" s="79" t="str">
        <f t="shared" si="5"/>
        <v>7735.3639</v>
      </c>
      <c r="L7" s="57">
        <f t="shared" si="6"/>
        <v>11830</v>
      </c>
      <c r="M7" s="58" t="s">
        <v>21</v>
      </c>
      <c r="N7" s="58">
        <f t="shared" si="7"/>
        <v>255</v>
      </c>
      <c r="O7" s="58" t="s">
        <v>22</v>
      </c>
      <c r="P7" s="56">
        <f t="shared" si="8"/>
        <v>3016650</v>
      </c>
      <c r="Q7" s="80">
        <f>P7*16</f>
        <v>48266400</v>
      </c>
      <c r="R7" s="86">
        <f t="shared" si="9"/>
        <v>11831</v>
      </c>
      <c r="S7" s="79" t="str">
        <f t="shared" si="10"/>
        <v>11831.3639</v>
      </c>
      <c r="T7" s="57">
        <f t="shared" si="11"/>
        <v>15926</v>
      </c>
      <c r="U7" s="58" t="s">
        <v>21</v>
      </c>
      <c r="V7" s="58">
        <f t="shared" si="12"/>
        <v>255</v>
      </c>
      <c r="W7" s="58" t="s">
        <v>22</v>
      </c>
      <c r="X7" s="56">
        <f t="shared" si="13"/>
        <v>4061130</v>
      </c>
      <c r="Y7" s="80">
        <f>X7*16</f>
        <v>64978080</v>
      </c>
      <c r="Z7" s="90">
        <f t="shared" si="14"/>
        <v>15927</v>
      </c>
      <c r="AA7" s="79" t="str">
        <f t="shared" si="15"/>
        <v>15927.3639</v>
      </c>
      <c r="AB7" s="34">
        <f t="shared" si="16"/>
        <v>20022</v>
      </c>
      <c r="AC7" s="36">
        <f t="shared" si="17"/>
        <v>9069972</v>
      </c>
      <c r="AD7" s="95">
        <f t="shared" si="18"/>
        <v>145119552</v>
      </c>
      <c r="AE7" s="101" t="s">
        <v>68</v>
      </c>
      <c r="AF7" s="103">
        <f t="shared" si="19"/>
        <v>15927</v>
      </c>
      <c r="AG7" s="103">
        <f t="shared" si="20"/>
        <v>20022</v>
      </c>
      <c r="AH7" s="118" t="s">
        <v>63</v>
      </c>
      <c r="AI7" s="45"/>
      <c r="AJ7" s="45"/>
    </row>
    <row r="8" spans="1:88" s="1" customFormat="1" ht="29.25" customHeight="1" thickBot="1" x14ac:dyDescent="0.25">
      <c r="A8" s="8">
        <v>14</v>
      </c>
      <c r="B8" s="51" t="s">
        <v>12</v>
      </c>
      <c r="C8" s="79">
        <f t="shared" si="0"/>
        <v>3383</v>
      </c>
      <c r="D8" s="57">
        <f t="shared" si="1"/>
        <v>7478</v>
      </c>
      <c r="E8" s="58" t="s">
        <v>21</v>
      </c>
      <c r="F8" s="58">
        <f t="shared" si="2"/>
        <v>254</v>
      </c>
      <c r="G8" s="58" t="s">
        <v>22</v>
      </c>
      <c r="H8" s="56">
        <f t="shared" si="3"/>
        <v>1899412</v>
      </c>
      <c r="I8" s="80">
        <f t="shared" ref="I8:I21" si="21">H8*16</f>
        <v>30390592</v>
      </c>
      <c r="J8" s="79">
        <f t="shared" si="4"/>
        <v>7479</v>
      </c>
      <c r="K8" s="79" t="str">
        <f t="shared" si="5"/>
        <v>7479.3383</v>
      </c>
      <c r="L8" s="57">
        <f t="shared" si="6"/>
        <v>11574</v>
      </c>
      <c r="M8" s="58" t="s">
        <v>21</v>
      </c>
      <c r="N8" s="58">
        <f t="shared" si="7"/>
        <v>254</v>
      </c>
      <c r="O8" s="58" t="s">
        <v>22</v>
      </c>
      <c r="P8" s="56">
        <f t="shared" si="8"/>
        <v>2939796</v>
      </c>
      <c r="Q8" s="80">
        <f t="shared" ref="Q8:Q21" si="22">P8*16</f>
        <v>47036736</v>
      </c>
      <c r="R8" s="86">
        <f t="shared" si="9"/>
        <v>11575</v>
      </c>
      <c r="S8" s="79" t="str">
        <f t="shared" si="10"/>
        <v>11575.3383</v>
      </c>
      <c r="T8" s="57">
        <f t="shared" si="11"/>
        <v>15670</v>
      </c>
      <c r="U8" s="58" t="s">
        <v>21</v>
      </c>
      <c r="V8" s="58">
        <f t="shared" si="12"/>
        <v>254</v>
      </c>
      <c r="W8" s="58" t="s">
        <v>22</v>
      </c>
      <c r="X8" s="56">
        <f t="shared" si="13"/>
        <v>3980180</v>
      </c>
      <c r="Y8" s="80">
        <f t="shared" ref="Y8:Y21" si="23">X8*16</f>
        <v>63682880</v>
      </c>
      <c r="Z8" s="90">
        <f t="shared" si="14"/>
        <v>15671</v>
      </c>
      <c r="AA8" s="79" t="str">
        <f t="shared" si="15"/>
        <v>15671.3383</v>
      </c>
      <c r="AB8" s="34">
        <f t="shared" si="16"/>
        <v>19766</v>
      </c>
      <c r="AC8" s="36">
        <f t="shared" si="17"/>
        <v>8839154</v>
      </c>
      <c r="AD8" s="95">
        <f t="shared" si="18"/>
        <v>141426464</v>
      </c>
      <c r="AE8" s="119" t="s">
        <v>69</v>
      </c>
      <c r="AF8" s="103">
        <f t="shared" si="19"/>
        <v>15671</v>
      </c>
      <c r="AG8" s="103">
        <f t="shared" si="20"/>
        <v>19766</v>
      </c>
      <c r="AH8" s="120" t="s">
        <v>62</v>
      </c>
      <c r="AI8" s="45"/>
      <c r="AJ8" s="45"/>
    </row>
    <row r="9" spans="1:88" s="1" customFormat="1" ht="29.25" customHeight="1" thickBot="1" x14ac:dyDescent="0.25">
      <c r="A9" s="9">
        <v>13</v>
      </c>
      <c r="B9" s="53" t="s">
        <v>11</v>
      </c>
      <c r="C9" s="81">
        <f t="shared" si="0"/>
        <v>3127</v>
      </c>
      <c r="D9" s="62">
        <f t="shared" si="1"/>
        <v>7222</v>
      </c>
      <c r="E9" s="54" t="s">
        <v>21</v>
      </c>
      <c r="F9" s="54">
        <f t="shared" si="2"/>
        <v>253</v>
      </c>
      <c r="G9" s="54" t="s">
        <v>22</v>
      </c>
      <c r="H9" s="63">
        <f t="shared" si="3"/>
        <v>1827166</v>
      </c>
      <c r="I9" s="82">
        <f t="shared" si="21"/>
        <v>29234656</v>
      </c>
      <c r="J9" s="81">
        <f t="shared" si="4"/>
        <v>7223</v>
      </c>
      <c r="K9" s="81" t="str">
        <f t="shared" si="5"/>
        <v>7223.3127</v>
      </c>
      <c r="L9" s="62">
        <f t="shared" si="6"/>
        <v>11318</v>
      </c>
      <c r="M9" s="54" t="s">
        <v>21</v>
      </c>
      <c r="N9" s="54">
        <f t="shared" si="7"/>
        <v>253</v>
      </c>
      <c r="O9" s="54" t="s">
        <v>22</v>
      </c>
      <c r="P9" s="63">
        <f t="shared" si="8"/>
        <v>2863454</v>
      </c>
      <c r="Q9" s="82">
        <f t="shared" si="22"/>
        <v>45815264</v>
      </c>
      <c r="R9" s="86">
        <f t="shared" si="9"/>
        <v>11319</v>
      </c>
      <c r="S9" s="81" t="str">
        <f t="shared" si="10"/>
        <v>11319.3127</v>
      </c>
      <c r="T9" s="62">
        <f t="shared" si="11"/>
        <v>15414</v>
      </c>
      <c r="U9" s="54" t="s">
        <v>21</v>
      </c>
      <c r="V9" s="54">
        <f t="shared" si="12"/>
        <v>253</v>
      </c>
      <c r="W9" s="54" t="s">
        <v>22</v>
      </c>
      <c r="X9" s="63">
        <f t="shared" si="13"/>
        <v>3899742</v>
      </c>
      <c r="Y9" s="82">
        <f t="shared" si="23"/>
        <v>62395872</v>
      </c>
      <c r="Z9" s="90">
        <f t="shared" si="14"/>
        <v>15415</v>
      </c>
      <c r="AA9" s="81" t="str">
        <f t="shared" si="15"/>
        <v>15415.3127</v>
      </c>
      <c r="AB9" s="35">
        <f t="shared" si="16"/>
        <v>19510</v>
      </c>
      <c r="AC9" s="40">
        <f t="shared" si="17"/>
        <v>8609872</v>
      </c>
      <c r="AD9" s="90">
        <f t="shared" si="18"/>
        <v>137757952</v>
      </c>
      <c r="AE9" s="121" t="s">
        <v>70</v>
      </c>
      <c r="AF9" s="104">
        <f t="shared" si="19"/>
        <v>15415</v>
      </c>
      <c r="AG9" s="104">
        <f t="shared" si="20"/>
        <v>19510</v>
      </c>
      <c r="AH9" s="122" t="s">
        <v>61</v>
      </c>
      <c r="AI9" s="45"/>
      <c r="AJ9" s="45"/>
    </row>
    <row r="10" spans="1:88" s="1" customFormat="1" ht="29.25" customHeight="1" thickBot="1" x14ac:dyDescent="0.25">
      <c r="A10" s="8">
        <v>12</v>
      </c>
      <c r="B10" s="68" t="s">
        <v>2</v>
      </c>
      <c r="C10" s="77">
        <f t="shared" si="0"/>
        <v>2871</v>
      </c>
      <c r="D10" s="59">
        <f t="shared" si="1"/>
        <v>6966</v>
      </c>
      <c r="E10" s="60" t="s">
        <v>21</v>
      </c>
      <c r="F10" s="60">
        <f t="shared" si="2"/>
        <v>252</v>
      </c>
      <c r="G10" s="60" t="s">
        <v>22</v>
      </c>
      <c r="H10" s="61">
        <f t="shared" si="3"/>
        <v>1755432</v>
      </c>
      <c r="I10" s="78">
        <f t="shared" si="21"/>
        <v>28086912</v>
      </c>
      <c r="J10" s="77">
        <f t="shared" si="4"/>
        <v>6967</v>
      </c>
      <c r="K10" s="77" t="str">
        <f t="shared" si="5"/>
        <v>6967.2871</v>
      </c>
      <c r="L10" s="59">
        <f t="shared" si="6"/>
        <v>11062</v>
      </c>
      <c r="M10" s="60" t="s">
        <v>21</v>
      </c>
      <c r="N10" s="60">
        <f t="shared" si="7"/>
        <v>252</v>
      </c>
      <c r="O10" s="60" t="s">
        <v>22</v>
      </c>
      <c r="P10" s="61">
        <f t="shared" si="8"/>
        <v>2787624</v>
      </c>
      <c r="Q10" s="78">
        <f t="shared" si="22"/>
        <v>44601984</v>
      </c>
      <c r="R10" s="86">
        <f t="shared" si="9"/>
        <v>11063</v>
      </c>
      <c r="S10" s="77" t="str">
        <f t="shared" si="10"/>
        <v>11063.2871</v>
      </c>
      <c r="T10" s="59">
        <f t="shared" si="11"/>
        <v>15158</v>
      </c>
      <c r="U10" s="60" t="s">
        <v>21</v>
      </c>
      <c r="V10" s="60">
        <f t="shared" si="12"/>
        <v>252</v>
      </c>
      <c r="W10" s="60" t="s">
        <v>22</v>
      </c>
      <c r="X10" s="61">
        <f t="shared" si="13"/>
        <v>3819816</v>
      </c>
      <c r="Y10" s="78">
        <f t="shared" si="23"/>
        <v>61117056</v>
      </c>
      <c r="Z10" s="90">
        <f t="shared" si="14"/>
        <v>15159</v>
      </c>
      <c r="AA10" s="77" t="str">
        <f t="shared" si="15"/>
        <v>15159.2871</v>
      </c>
      <c r="AB10" s="29">
        <f t="shared" si="16"/>
        <v>19254</v>
      </c>
      <c r="AC10" s="37">
        <f t="shared" si="17"/>
        <v>8382126</v>
      </c>
      <c r="AD10" s="96">
        <f t="shared" si="18"/>
        <v>134114016</v>
      </c>
      <c r="AE10" s="50" t="s">
        <v>71</v>
      </c>
      <c r="AF10" s="105">
        <f t="shared" si="19"/>
        <v>15159</v>
      </c>
      <c r="AG10" s="105">
        <f t="shared" si="20"/>
        <v>19254</v>
      </c>
      <c r="AH10" s="115" t="s">
        <v>60</v>
      </c>
      <c r="AI10" s="45"/>
      <c r="AJ10" s="45"/>
    </row>
    <row r="11" spans="1:88" s="1" customFormat="1" ht="29.25" customHeight="1" thickBot="1" x14ac:dyDescent="0.25">
      <c r="A11" s="7">
        <v>11</v>
      </c>
      <c r="B11" s="52" t="s">
        <v>10</v>
      </c>
      <c r="C11" s="79">
        <f t="shared" si="0"/>
        <v>2615</v>
      </c>
      <c r="D11" s="57">
        <f t="shared" si="1"/>
        <v>6710</v>
      </c>
      <c r="E11" s="58" t="s">
        <v>21</v>
      </c>
      <c r="F11" s="58">
        <f t="shared" si="2"/>
        <v>251</v>
      </c>
      <c r="G11" s="58" t="s">
        <v>22</v>
      </c>
      <c r="H11" s="56">
        <f t="shared" si="3"/>
        <v>1684210</v>
      </c>
      <c r="I11" s="80">
        <f t="shared" si="21"/>
        <v>26947360</v>
      </c>
      <c r="J11" s="79">
        <f t="shared" si="4"/>
        <v>6711</v>
      </c>
      <c r="K11" s="79" t="str">
        <f t="shared" si="5"/>
        <v>6711.2615</v>
      </c>
      <c r="L11" s="57">
        <f t="shared" si="6"/>
        <v>10806</v>
      </c>
      <c r="M11" s="58" t="s">
        <v>21</v>
      </c>
      <c r="N11" s="58">
        <f t="shared" si="7"/>
        <v>251</v>
      </c>
      <c r="O11" s="58" t="s">
        <v>22</v>
      </c>
      <c r="P11" s="56">
        <f t="shared" si="8"/>
        <v>2712306</v>
      </c>
      <c r="Q11" s="80">
        <f t="shared" si="22"/>
        <v>43396896</v>
      </c>
      <c r="R11" s="86">
        <f t="shared" si="9"/>
        <v>10807</v>
      </c>
      <c r="S11" s="79" t="str">
        <f t="shared" si="10"/>
        <v>10807.2615</v>
      </c>
      <c r="T11" s="57">
        <f t="shared" si="11"/>
        <v>14902</v>
      </c>
      <c r="U11" s="58" t="s">
        <v>21</v>
      </c>
      <c r="V11" s="58">
        <f t="shared" si="12"/>
        <v>251</v>
      </c>
      <c r="W11" s="58" t="s">
        <v>22</v>
      </c>
      <c r="X11" s="56">
        <f t="shared" si="13"/>
        <v>3740402</v>
      </c>
      <c r="Y11" s="80">
        <f t="shared" si="23"/>
        <v>59846432</v>
      </c>
      <c r="Z11" s="90">
        <f t="shared" si="14"/>
        <v>14903</v>
      </c>
      <c r="AA11" s="79" t="str">
        <f t="shared" si="15"/>
        <v>14903.2615</v>
      </c>
      <c r="AB11" s="36">
        <f t="shared" si="16"/>
        <v>18998</v>
      </c>
      <c r="AC11" s="36">
        <f t="shared" si="17"/>
        <v>8155916</v>
      </c>
      <c r="AD11" s="95">
        <f t="shared" si="18"/>
        <v>130494656</v>
      </c>
      <c r="AE11" s="101" t="s">
        <v>72</v>
      </c>
      <c r="AF11" s="106">
        <f t="shared" si="19"/>
        <v>14903</v>
      </c>
      <c r="AG11" s="106">
        <f t="shared" si="20"/>
        <v>18998</v>
      </c>
      <c r="AH11" s="118" t="s">
        <v>59</v>
      </c>
      <c r="AI11" s="45"/>
    </row>
    <row r="12" spans="1:88" s="1" customFormat="1" ht="29.25" customHeight="1" thickBot="1" x14ac:dyDescent="0.25">
      <c r="A12" s="8">
        <v>10</v>
      </c>
      <c r="B12" s="51" t="s">
        <v>9</v>
      </c>
      <c r="C12" s="79">
        <f t="shared" si="0"/>
        <v>2359</v>
      </c>
      <c r="D12" s="57">
        <f t="shared" si="1"/>
        <v>6454</v>
      </c>
      <c r="E12" s="58" t="s">
        <v>21</v>
      </c>
      <c r="F12" s="58">
        <f t="shared" si="2"/>
        <v>250</v>
      </c>
      <c r="G12" s="58" t="s">
        <v>22</v>
      </c>
      <c r="H12" s="56">
        <f t="shared" si="3"/>
        <v>1613500</v>
      </c>
      <c r="I12" s="80">
        <f t="shared" si="21"/>
        <v>25816000</v>
      </c>
      <c r="J12" s="79">
        <f t="shared" si="4"/>
        <v>6455</v>
      </c>
      <c r="K12" s="79" t="str">
        <f t="shared" si="5"/>
        <v>6455.2359</v>
      </c>
      <c r="L12" s="57">
        <f t="shared" si="6"/>
        <v>10550</v>
      </c>
      <c r="M12" s="58" t="s">
        <v>21</v>
      </c>
      <c r="N12" s="58">
        <f t="shared" si="7"/>
        <v>250</v>
      </c>
      <c r="O12" s="58" t="s">
        <v>22</v>
      </c>
      <c r="P12" s="56">
        <f t="shared" si="8"/>
        <v>2637500</v>
      </c>
      <c r="Q12" s="80">
        <f t="shared" si="22"/>
        <v>42200000</v>
      </c>
      <c r="R12" s="86">
        <f t="shared" si="9"/>
        <v>10551</v>
      </c>
      <c r="S12" s="79" t="str">
        <f t="shared" si="10"/>
        <v>10551.2359</v>
      </c>
      <c r="T12" s="57">
        <f t="shared" si="11"/>
        <v>14646</v>
      </c>
      <c r="U12" s="58" t="s">
        <v>21</v>
      </c>
      <c r="V12" s="58">
        <f t="shared" si="12"/>
        <v>250</v>
      </c>
      <c r="W12" s="58" t="s">
        <v>22</v>
      </c>
      <c r="X12" s="56">
        <f t="shared" si="13"/>
        <v>3661500</v>
      </c>
      <c r="Y12" s="80">
        <f t="shared" si="23"/>
        <v>58584000</v>
      </c>
      <c r="Z12" s="90">
        <f t="shared" si="14"/>
        <v>14647</v>
      </c>
      <c r="AA12" s="79" t="str">
        <f t="shared" si="15"/>
        <v>14647.2359</v>
      </c>
      <c r="AB12" s="37">
        <f t="shared" si="16"/>
        <v>18742</v>
      </c>
      <c r="AC12" s="37">
        <f t="shared" si="17"/>
        <v>7931242</v>
      </c>
      <c r="AD12" s="95">
        <f t="shared" si="18"/>
        <v>126899872</v>
      </c>
      <c r="AE12" s="101" t="s">
        <v>73</v>
      </c>
      <c r="AF12" s="107">
        <f t="shared" si="19"/>
        <v>14647</v>
      </c>
      <c r="AG12" s="107">
        <f t="shared" si="20"/>
        <v>18742</v>
      </c>
      <c r="AH12" s="118" t="s">
        <v>58</v>
      </c>
      <c r="AI12" s="45"/>
    </row>
    <row r="13" spans="1:88" s="1" customFormat="1" ht="29.25" customHeight="1" thickBot="1" x14ac:dyDescent="0.25">
      <c r="A13" s="31">
        <v>9</v>
      </c>
      <c r="B13" s="69" t="s">
        <v>8</v>
      </c>
      <c r="C13" s="81">
        <f t="shared" si="0"/>
        <v>2103</v>
      </c>
      <c r="D13" s="62">
        <f t="shared" si="1"/>
        <v>6198</v>
      </c>
      <c r="E13" s="54" t="s">
        <v>21</v>
      </c>
      <c r="F13" s="54">
        <f t="shared" si="2"/>
        <v>249</v>
      </c>
      <c r="G13" s="54" t="s">
        <v>22</v>
      </c>
      <c r="H13" s="63">
        <f t="shared" si="3"/>
        <v>1543302</v>
      </c>
      <c r="I13" s="82">
        <f t="shared" si="21"/>
        <v>24692832</v>
      </c>
      <c r="J13" s="81">
        <f t="shared" si="4"/>
        <v>6199</v>
      </c>
      <c r="K13" s="81" t="str">
        <f t="shared" si="5"/>
        <v>6199.2103</v>
      </c>
      <c r="L13" s="62">
        <f t="shared" si="6"/>
        <v>10294</v>
      </c>
      <c r="M13" s="54" t="s">
        <v>21</v>
      </c>
      <c r="N13" s="54">
        <f t="shared" si="7"/>
        <v>249</v>
      </c>
      <c r="O13" s="54" t="s">
        <v>22</v>
      </c>
      <c r="P13" s="63">
        <f t="shared" si="8"/>
        <v>2563206</v>
      </c>
      <c r="Q13" s="82">
        <f t="shared" si="22"/>
        <v>41011296</v>
      </c>
      <c r="R13" s="86">
        <f t="shared" si="9"/>
        <v>10295</v>
      </c>
      <c r="S13" s="81" t="str">
        <f t="shared" si="10"/>
        <v>10295.2103</v>
      </c>
      <c r="T13" s="62">
        <f t="shared" si="11"/>
        <v>14390</v>
      </c>
      <c r="U13" s="54" t="s">
        <v>21</v>
      </c>
      <c r="V13" s="54">
        <f t="shared" si="12"/>
        <v>249</v>
      </c>
      <c r="W13" s="54" t="s">
        <v>22</v>
      </c>
      <c r="X13" s="63">
        <f t="shared" si="13"/>
        <v>3583110</v>
      </c>
      <c r="Y13" s="82">
        <f t="shared" si="23"/>
        <v>57329760</v>
      </c>
      <c r="Z13" s="90">
        <f t="shared" si="14"/>
        <v>14391</v>
      </c>
      <c r="AA13" s="81" t="str">
        <f t="shared" si="15"/>
        <v>14391.2103</v>
      </c>
      <c r="AB13" s="37">
        <f t="shared" si="16"/>
        <v>18486</v>
      </c>
      <c r="AC13" s="38">
        <f t="shared" si="17"/>
        <v>7708104</v>
      </c>
      <c r="AD13" s="90">
        <f t="shared" si="18"/>
        <v>123329664</v>
      </c>
      <c r="AE13" s="123" t="s">
        <v>74</v>
      </c>
      <c r="AF13" s="108">
        <f t="shared" si="19"/>
        <v>14391</v>
      </c>
      <c r="AG13" s="108">
        <f t="shared" si="20"/>
        <v>18486</v>
      </c>
      <c r="AH13" s="124" t="s">
        <v>57</v>
      </c>
      <c r="AI13" s="45"/>
    </row>
    <row r="14" spans="1:88" s="1" customFormat="1" ht="29.25" customHeight="1" thickBot="1" x14ac:dyDescent="0.25">
      <c r="A14" s="6">
        <v>8</v>
      </c>
      <c r="B14" s="70" t="s">
        <v>7</v>
      </c>
      <c r="C14" s="77">
        <f t="shared" si="0"/>
        <v>1847</v>
      </c>
      <c r="D14" s="59">
        <f t="shared" si="1"/>
        <v>5942</v>
      </c>
      <c r="E14" s="60" t="s">
        <v>21</v>
      </c>
      <c r="F14" s="60">
        <f t="shared" si="2"/>
        <v>248</v>
      </c>
      <c r="G14" s="60" t="s">
        <v>22</v>
      </c>
      <c r="H14" s="61">
        <f t="shared" si="3"/>
        <v>1473616</v>
      </c>
      <c r="I14" s="78">
        <f t="shared" si="21"/>
        <v>23577856</v>
      </c>
      <c r="J14" s="77">
        <f t="shared" si="4"/>
        <v>5943</v>
      </c>
      <c r="K14" s="77" t="str">
        <f t="shared" si="5"/>
        <v>5943.1847</v>
      </c>
      <c r="L14" s="59">
        <f t="shared" si="6"/>
        <v>10038</v>
      </c>
      <c r="M14" s="60" t="s">
        <v>21</v>
      </c>
      <c r="N14" s="60">
        <f t="shared" si="7"/>
        <v>248</v>
      </c>
      <c r="O14" s="60" t="s">
        <v>22</v>
      </c>
      <c r="P14" s="61">
        <f t="shared" si="8"/>
        <v>2489424</v>
      </c>
      <c r="Q14" s="78">
        <f t="shared" si="22"/>
        <v>39830784</v>
      </c>
      <c r="R14" s="86">
        <f t="shared" si="9"/>
        <v>10039</v>
      </c>
      <c r="S14" s="77" t="str">
        <f t="shared" si="10"/>
        <v>10039.1847</v>
      </c>
      <c r="T14" s="59">
        <f t="shared" si="11"/>
        <v>14134</v>
      </c>
      <c r="U14" s="60" t="s">
        <v>21</v>
      </c>
      <c r="V14" s="60">
        <f t="shared" si="12"/>
        <v>248</v>
      </c>
      <c r="W14" s="60" t="s">
        <v>22</v>
      </c>
      <c r="X14" s="61">
        <f t="shared" si="13"/>
        <v>3505232</v>
      </c>
      <c r="Y14" s="78">
        <f t="shared" si="23"/>
        <v>56083712</v>
      </c>
      <c r="Z14" s="90">
        <f t="shared" si="14"/>
        <v>14135</v>
      </c>
      <c r="AA14" s="77" t="str">
        <f t="shared" si="15"/>
        <v>14135.1847</v>
      </c>
      <c r="AB14" s="39">
        <f t="shared" si="16"/>
        <v>18230</v>
      </c>
      <c r="AC14" s="39">
        <f t="shared" si="17"/>
        <v>7486502</v>
      </c>
      <c r="AD14" s="96">
        <f t="shared" si="18"/>
        <v>119784032</v>
      </c>
      <c r="AE14" s="125" t="s">
        <v>75</v>
      </c>
      <c r="AF14" s="109">
        <f t="shared" si="19"/>
        <v>14135</v>
      </c>
      <c r="AG14" s="109">
        <f t="shared" si="20"/>
        <v>18230</v>
      </c>
      <c r="AH14" s="126" t="s">
        <v>56</v>
      </c>
      <c r="AI14" s="45"/>
      <c r="BQ14" s="45"/>
    </row>
    <row r="15" spans="1:88" s="1" customFormat="1" ht="29.25" customHeight="1" thickBot="1" x14ac:dyDescent="0.25">
      <c r="A15" s="7">
        <v>7</v>
      </c>
      <c r="B15" s="52" t="s">
        <v>6</v>
      </c>
      <c r="C15" s="79">
        <f t="shared" si="0"/>
        <v>1591</v>
      </c>
      <c r="D15" s="57">
        <f t="shared" si="1"/>
        <v>5686</v>
      </c>
      <c r="E15" s="58" t="s">
        <v>21</v>
      </c>
      <c r="F15" s="58">
        <f t="shared" si="2"/>
        <v>247</v>
      </c>
      <c r="G15" s="58" t="s">
        <v>22</v>
      </c>
      <c r="H15" s="56">
        <f t="shared" si="3"/>
        <v>1404442</v>
      </c>
      <c r="I15" s="80">
        <f t="shared" si="21"/>
        <v>22471072</v>
      </c>
      <c r="J15" s="79">
        <f t="shared" si="4"/>
        <v>5687</v>
      </c>
      <c r="K15" s="79" t="str">
        <f t="shared" si="5"/>
        <v>5687.1591</v>
      </c>
      <c r="L15" s="57">
        <f t="shared" si="6"/>
        <v>9782</v>
      </c>
      <c r="M15" s="58" t="s">
        <v>21</v>
      </c>
      <c r="N15" s="58">
        <f t="shared" si="7"/>
        <v>247</v>
      </c>
      <c r="O15" s="58" t="s">
        <v>22</v>
      </c>
      <c r="P15" s="56">
        <f t="shared" si="8"/>
        <v>2416154</v>
      </c>
      <c r="Q15" s="80">
        <f t="shared" si="22"/>
        <v>38658464</v>
      </c>
      <c r="R15" s="86">
        <f t="shared" si="9"/>
        <v>9783</v>
      </c>
      <c r="S15" s="79" t="str">
        <f t="shared" si="10"/>
        <v>9783.1591</v>
      </c>
      <c r="T15" s="57">
        <f t="shared" si="11"/>
        <v>13878</v>
      </c>
      <c r="U15" s="58" t="s">
        <v>21</v>
      </c>
      <c r="V15" s="58">
        <f t="shared" si="12"/>
        <v>247</v>
      </c>
      <c r="W15" s="58" t="s">
        <v>22</v>
      </c>
      <c r="X15" s="56">
        <f t="shared" si="13"/>
        <v>3427866</v>
      </c>
      <c r="Y15" s="80">
        <f t="shared" si="23"/>
        <v>54845856</v>
      </c>
      <c r="Z15" s="90">
        <f t="shared" si="14"/>
        <v>13879</v>
      </c>
      <c r="AA15" s="79" t="str">
        <f t="shared" si="15"/>
        <v>13879.1591</v>
      </c>
      <c r="AB15" s="36">
        <f t="shared" si="16"/>
        <v>17974</v>
      </c>
      <c r="AC15" s="36">
        <f t="shared" si="17"/>
        <v>7266436</v>
      </c>
      <c r="AD15" s="95">
        <f t="shared" si="18"/>
        <v>116262976</v>
      </c>
      <c r="AE15" s="101" t="s">
        <v>76</v>
      </c>
      <c r="AF15" s="106">
        <f t="shared" si="19"/>
        <v>13879</v>
      </c>
      <c r="AG15" s="106">
        <f t="shared" si="20"/>
        <v>17974</v>
      </c>
      <c r="AH15" s="118" t="s">
        <v>55</v>
      </c>
      <c r="AI15" s="45"/>
    </row>
    <row r="16" spans="1:88" s="1" customFormat="1" ht="29.25" customHeight="1" thickBot="1" x14ac:dyDescent="0.25">
      <c r="A16" s="8">
        <v>6</v>
      </c>
      <c r="B16" s="51" t="s">
        <v>5</v>
      </c>
      <c r="C16" s="79">
        <f t="shared" si="0"/>
        <v>1335</v>
      </c>
      <c r="D16" s="57">
        <f t="shared" si="1"/>
        <v>5430</v>
      </c>
      <c r="E16" s="58" t="s">
        <v>21</v>
      </c>
      <c r="F16" s="58">
        <f t="shared" si="2"/>
        <v>246</v>
      </c>
      <c r="G16" s="58" t="s">
        <v>22</v>
      </c>
      <c r="H16" s="56">
        <f t="shared" si="3"/>
        <v>1335780</v>
      </c>
      <c r="I16" s="80">
        <f t="shared" si="21"/>
        <v>21372480</v>
      </c>
      <c r="J16" s="79">
        <f t="shared" si="4"/>
        <v>5431</v>
      </c>
      <c r="K16" s="79" t="str">
        <f t="shared" si="5"/>
        <v>5431.1335</v>
      </c>
      <c r="L16" s="57">
        <f t="shared" si="6"/>
        <v>9526</v>
      </c>
      <c r="M16" s="58" t="s">
        <v>21</v>
      </c>
      <c r="N16" s="58">
        <f t="shared" si="7"/>
        <v>246</v>
      </c>
      <c r="O16" s="58" t="s">
        <v>22</v>
      </c>
      <c r="P16" s="56">
        <f t="shared" si="8"/>
        <v>2343396</v>
      </c>
      <c r="Q16" s="80">
        <f t="shared" si="22"/>
        <v>37494336</v>
      </c>
      <c r="R16" s="86">
        <f t="shared" si="9"/>
        <v>9527</v>
      </c>
      <c r="S16" s="79" t="str">
        <f t="shared" si="10"/>
        <v>9527.1335</v>
      </c>
      <c r="T16" s="57">
        <f t="shared" si="11"/>
        <v>13622</v>
      </c>
      <c r="U16" s="58" t="s">
        <v>21</v>
      </c>
      <c r="V16" s="58">
        <f t="shared" si="12"/>
        <v>246</v>
      </c>
      <c r="W16" s="58" t="s">
        <v>22</v>
      </c>
      <c r="X16" s="56">
        <f t="shared" si="13"/>
        <v>3351012</v>
      </c>
      <c r="Y16" s="80">
        <f t="shared" si="23"/>
        <v>53616192</v>
      </c>
      <c r="Z16" s="90">
        <f t="shared" si="14"/>
        <v>13623</v>
      </c>
      <c r="AA16" s="79" t="str">
        <f t="shared" si="15"/>
        <v>13623.1335</v>
      </c>
      <c r="AB16" s="34">
        <f t="shared" si="16"/>
        <v>17718</v>
      </c>
      <c r="AC16" s="36">
        <f t="shared" si="17"/>
        <v>7047906</v>
      </c>
      <c r="AD16" s="95">
        <f t="shared" si="18"/>
        <v>112766496</v>
      </c>
      <c r="AE16" s="101" t="s">
        <v>77</v>
      </c>
      <c r="AF16" s="103">
        <f t="shared" si="19"/>
        <v>13623</v>
      </c>
      <c r="AG16" s="103">
        <f t="shared" si="20"/>
        <v>17718</v>
      </c>
      <c r="AH16" s="118" t="s">
        <v>54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3" t="s">
        <v>4</v>
      </c>
      <c r="C17" s="81">
        <f t="shared" si="0"/>
        <v>1079</v>
      </c>
      <c r="D17" s="62">
        <f t="shared" si="1"/>
        <v>5174</v>
      </c>
      <c r="E17" s="54" t="s">
        <v>21</v>
      </c>
      <c r="F17" s="54">
        <f t="shared" si="2"/>
        <v>245</v>
      </c>
      <c r="G17" s="54" t="s">
        <v>22</v>
      </c>
      <c r="H17" s="63">
        <f t="shared" si="3"/>
        <v>1267630</v>
      </c>
      <c r="I17" s="82">
        <f t="shared" si="21"/>
        <v>20282080</v>
      </c>
      <c r="J17" s="81">
        <f t="shared" si="4"/>
        <v>5175</v>
      </c>
      <c r="K17" s="81" t="str">
        <f t="shared" si="5"/>
        <v>5175.1079</v>
      </c>
      <c r="L17" s="62">
        <f t="shared" si="6"/>
        <v>9270</v>
      </c>
      <c r="M17" s="54" t="s">
        <v>21</v>
      </c>
      <c r="N17" s="54">
        <f t="shared" si="7"/>
        <v>245</v>
      </c>
      <c r="O17" s="54" t="s">
        <v>22</v>
      </c>
      <c r="P17" s="63">
        <f t="shared" si="8"/>
        <v>2271150</v>
      </c>
      <c r="Q17" s="82">
        <f t="shared" si="22"/>
        <v>36338400</v>
      </c>
      <c r="R17" s="86">
        <f t="shared" si="9"/>
        <v>9271</v>
      </c>
      <c r="S17" s="81" t="str">
        <f t="shared" si="10"/>
        <v>9271.1079</v>
      </c>
      <c r="T17" s="62">
        <f t="shared" si="11"/>
        <v>13366</v>
      </c>
      <c r="U17" s="54" t="s">
        <v>21</v>
      </c>
      <c r="V17" s="54">
        <f t="shared" si="12"/>
        <v>245</v>
      </c>
      <c r="W17" s="54" t="s">
        <v>22</v>
      </c>
      <c r="X17" s="63">
        <f t="shared" si="13"/>
        <v>3274670</v>
      </c>
      <c r="Y17" s="82">
        <f t="shared" si="23"/>
        <v>52394720</v>
      </c>
      <c r="Z17" s="90">
        <f t="shared" si="14"/>
        <v>13367</v>
      </c>
      <c r="AA17" s="81" t="str">
        <f t="shared" si="15"/>
        <v>13367.1079</v>
      </c>
      <c r="AB17" s="40">
        <f t="shared" si="16"/>
        <v>17462</v>
      </c>
      <c r="AC17" s="40">
        <f t="shared" si="17"/>
        <v>6830912</v>
      </c>
      <c r="AD17" s="90">
        <f t="shared" si="18"/>
        <v>109294592</v>
      </c>
      <c r="AE17" s="121" t="s">
        <v>78</v>
      </c>
      <c r="AF17" s="110">
        <f t="shared" si="19"/>
        <v>13367</v>
      </c>
      <c r="AG17" s="110">
        <f t="shared" si="20"/>
        <v>17462</v>
      </c>
      <c r="AH17" s="122" t="s">
        <v>53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1" t="s">
        <v>29</v>
      </c>
      <c r="C18" s="77">
        <f t="shared" si="0"/>
        <v>823</v>
      </c>
      <c r="D18" s="59">
        <f t="shared" ref="D18:D19" si="24">D19+256</f>
        <v>4918</v>
      </c>
      <c r="E18" s="60" t="s">
        <v>21</v>
      </c>
      <c r="F18" s="60">
        <f t="shared" ref="F18:F19" si="25">F19+1</f>
        <v>244</v>
      </c>
      <c r="G18" s="60" t="s">
        <v>22</v>
      </c>
      <c r="H18" s="61">
        <f t="shared" ref="H18:H19" si="26">D18*F18</f>
        <v>1199992</v>
      </c>
      <c r="I18" s="78">
        <f t="shared" si="21"/>
        <v>19199872</v>
      </c>
      <c r="J18" s="77">
        <f t="shared" si="4"/>
        <v>4919</v>
      </c>
      <c r="K18" s="77" t="str">
        <f t="shared" si="5"/>
        <v>4919.823</v>
      </c>
      <c r="L18" s="59">
        <f t="shared" si="6"/>
        <v>9014</v>
      </c>
      <c r="M18" s="60" t="s">
        <v>21</v>
      </c>
      <c r="N18" s="60">
        <f t="shared" si="7"/>
        <v>244</v>
      </c>
      <c r="O18" s="60" t="s">
        <v>22</v>
      </c>
      <c r="P18" s="61">
        <f t="shared" si="8"/>
        <v>2199416</v>
      </c>
      <c r="Q18" s="78">
        <f t="shared" si="22"/>
        <v>35190656</v>
      </c>
      <c r="R18" s="86">
        <f t="shared" si="9"/>
        <v>9015</v>
      </c>
      <c r="S18" s="77" t="str">
        <f t="shared" si="10"/>
        <v>9015.823</v>
      </c>
      <c r="T18" s="59">
        <f t="shared" si="11"/>
        <v>13110</v>
      </c>
      <c r="U18" s="60" t="s">
        <v>21</v>
      </c>
      <c r="V18" s="60">
        <f t="shared" si="12"/>
        <v>244</v>
      </c>
      <c r="W18" s="60" t="s">
        <v>22</v>
      </c>
      <c r="X18" s="61">
        <f t="shared" si="13"/>
        <v>3198840</v>
      </c>
      <c r="Y18" s="78">
        <f t="shared" si="23"/>
        <v>51181440</v>
      </c>
      <c r="Z18" s="90">
        <f t="shared" si="14"/>
        <v>13111</v>
      </c>
      <c r="AA18" s="77" t="str">
        <f t="shared" si="15"/>
        <v>13111.823</v>
      </c>
      <c r="AB18" s="37">
        <f t="shared" ref="AB18:AB20" si="27">16383+C18</f>
        <v>17206</v>
      </c>
      <c r="AC18" s="37">
        <f t="shared" si="17"/>
        <v>6615454</v>
      </c>
      <c r="AD18" s="96">
        <f t="shared" si="18"/>
        <v>105847264</v>
      </c>
      <c r="AE18" s="116" t="s">
        <v>79</v>
      </c>
      <c r="AF18" s="107">
        <f t="shared" si="19"/>
        <v>13111</v>
      </c>
      <c r="AG18" s="107">
        <f t="shared" si="20"/>
        <v>17206</v>
      </c>
      <c r="AH18" s="117" t="s">
        <v>52</v>
      </c>
      <c r="AI18" s="45"/>
      <c r="AJ18" s="45"/>
    </row>
    <row r="19" spans="1:40" s="1" customFormat="1" ht="29.25" customHeight="1" thickBot="1" x14ac:dyDescent="0.25">
      <c r="A19" s="7">
        <v>3</v>
      </c>
      <c r="B19" s="52" t="s">
        <v>3</v>
      </c>
      <c r="C19" s="79">
        <f t="shared" si="0"/>
        <v>567</v>
      </c>
      <c r="D19" s="57">
        <f t="shared" si="24"/>
        <v>4662</v>
      </c>
      <c r="E19" s="58" t="s">
        <v>21</v>
      </c>
      <c r="F19" s="58">
        <f t="shared" si="25"/>
        <v>243</v>
      </c>
      <c r="G19" s="58" t="s">
        <v>22</v>
      </c>
      <c r="H19" s="56">
        <f t="shared" si="26"/>
        <v>1132866</v>
      </c>
      <c r="I19" s="80">
        <f t="shared" si="21"/>
        <v>18125856</v>
      </c>
      <c r="J19" s="79">
        <f t="shared" si="4"/>
        <v>4663</v>
      </c>
      <c r="K19" s="79" t="str">
        <f t="shared" si="5"/>
        <v>4663.567</v>
      </c>
      <c r="L19" s="57">
        <f t="shared" si="6"/>
        <v>8758</v>
      </c>
      <c r="M19" s="58" t="s">
        <v>21</v>
      </c>
      <c r="N19" s="58">
        <f t="shared" si="7"/>
        <v>243</v>
      </c>
      <c r="O19" s="58" t="s">
        <v>22</v>
      </c>
      <c r="P19" s="56">
        <f t="shared" si="8"/>
        <v>2128194</v>
      </c>
      <c r="Q19" s="80">
        <f t="shared" si="22"/>
        <v>34051104</v>
      </c>
      <c r="R19" s="86">
        <f t="shared" si="9"/>
        <v>8759</v>
      </c>
      <c r="S19" s="79" t="str">
        <f t="shared" si="10"/>
        <v>8759.567</v>
      </c>
      <c r="T19" s="57">
        <f t="shared" si="11"/>
        <v>12854</v>
      </c>
      <c r="U19" s="58" t="s">
        <v>21</v>
      </c>
      <c r="V19" s="58">
        <f t="shared" si="12"/>
        <v>243</v>
      </c>
      <c r="W19" s="58" t="s">
        <v>22</v>
      </c>
      <c r="X19" s="56">
        <f t="shared" si="13"/>
        <v>3123522</v>
      </c>
      <c r="Y19" s="80">
        <f t="shared" si="23"/>
        <v>49976352</v>
      </c>
      <c r="Z19" s="90">
        <f t="shared" si="14"/>
        <v>12855</v>
      </c>
      <c r="AA19" s="79" t="str">
        <f t="shared" si="15"/>
        <v>12855.567</v>
      </c>
      <c r="AB19" s="36">
        <f t="shared" si="27"/>
        <v>16950</v>
      </c>
      <c r="AC19" s="36">
        <f t="shared" si="17"/>
        <v>6401532</v>
      </c>
      <c r="AD19" s="95">
        <f t="shared" si="18"/>
        <v>102424512</v>
      </c>
      <c r="AE19" s="119" t="s">
        <v>80</v>
      </c>
      <c r="AF19" s="106">
        <f t="shared" si="19"/>
        <v>12855</v>
      </c>
      <c r="AG19" s="106">
        <f t="shared" si="20"/>
        <v>16950</v>
      </c>
      <c r="AH19" s="120" t="s">
        <v>51</v>
      </c>
      <c r="AI19" s="45"/>
      <c r="AJ19" s="45"/>
    </row>
    <row r="20" spans="1:40" s="1" customFormat="1" ht="29.25" customHeight="1" thickBot="1" x14ac:dyDescent="0.25">
      <c r="A20" s="7">
        <v>2</v>
      </c>
      <c r="B20" s="52" t="s">
        <v>28</v>
      </c>
      <c r="C20" s="79">
        <f>C21+256</f>
        <v>311</v>
      </c>
      <c r="D20" s="57">
        <f>D21+256</f>
        <v>4406</v>
      </c>
      <c r="E20" s="58" t="s">
        <v>21</v>
      </c>
      <c r="F20" s="58">
        <f>F21+1</f>
        <v>242</v>
      </c>
      <c r="G20" s="58" t="s">
        <v>22</v>
      </c>
      <c r="H20" s="56">
        <f>D20*F20</f>
        <v>1066252</v>
      </c>
      <c r="I20" s="80">
        <f t="shared" si="21"/>
        <v>17060032</v>
      </c>
      <c r="J20" s="79">
        <f>J21+256</f>
        <v>4407</v>
      </c>
      <c r="K20" s="79" t="str">
        <f>CONCATENATE(J20,".",C20)</f>
        <v>4407.311</v>
      </c>
      <c r="L20" s="57">
        <f>L21+256</f>
        <v>8502</v>
      </c>
      <c r="M20" s="58" t="s">
        <v>21</v>
      </c>
      <c r="N20" s="58">
        <f>N21+1</f>
        <v>242</v>
      </c>
      <c r="O20" s="58" t="s">
        <v>22</v>
      </c>
      <c r="P20" s="56">
        <f>L20*N20</f>
        <v>2057484</v>
      </c>
      <c r="Q20" s="80">
        <f t="shared" si="22"/>
        <v>32919744</v>
      </c>
      <c r="R20" s="86">
        <f t="shared" si="9"/>
        <v>8503</v>
      </c>
      <c r="S20" s="79" t="str">
        <f t="shared" si="10"/>
        <v>8503.311</v>
      </c>
      <c r="T20" s="57">
        <f>T21+256</f>
        <v>12598</v>
      </c>
      <c r="U20" s="58" t="s">
        <v>21</v>
      </c>
      <c r="V20" s="58">
        <f>V21+1</f>
        <v>242</v>
      </c>
      <c r="W20" s="58" t="s">
        <v>22</v>
      </c>
      <c r="X20" s="56">
        <f>T20*V20</f>
        <v>3048716</v>
      </c>
      <c r="Y20" s="80">
        <f t="shared" si="23"/>
        <v>48779456</v>
      </c>
      <c r="Z20" s="90">
        <f t="shared" si="14"/>
        <v>12599</v>
      </c>
      <c r="AA20" s="79" t="str">
        <f t="shared" si="15"/>
        <v>12599.311</v>
      </c>
      <c r="AB20" s="36">
        <f t="shared" si="27"/>
        <v>16694</v>
      </c>
      <c r="AC20" s="36">
        <f t="shared" si="17"/>
        <v>6189146</v>
      </c>
      <c r="AD20" s="95">
        <f t="shared" si="18"/>
        <v>99026336</v>
      </c>
      <c r="AE20" s="101" t="s">
        <v>81</v>
      </c>
      <c r="AF20" s="106">
        <f>AF21+256</f>
        <v>12599</v>
      </c>
      <c r="AG20" s="106">
        <f t="shared" si="20"/>
        <v>16694</v>
      </c>
      <c r="AH20" s="118" t="s">
        <v>50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3" t="s">
        <v>15</v>
      </c>
      <c r="C21" s="127">
        <v>55</v>
      </c>
      <c r="D21" s="128">
        <f>4095+C21</f>
        <v>4150</v>
      </c>
      <c r="E21" s="55" t="s">
        <v>21</v>
      </c>
      <c r="F21" s="55">
        <v>241</v>
      </c>
      <c r="G21" s="55" t="s">
        <v>22</v>
      </c>
      <c r="H21" s="55">
        <f>D21*F21</f>
        <v>1000150</v>
      </c>
      <c r="I21" s="82">
        <f t="shared" si="21"/>
        <v>16002400</v>
      </c>
      <c r="J21" s="86">
        <f>4096+C21</f>
        <v>4151</v>
      </c>
      <c r="K21" s="88" t="str">
        <f>CONCATENATE(J21,".",C21)</f>
        <v>4151.55</v>
      </c>
      <c r="L21" s="64">
        <f>D21+4096</f>
        <v>8246</v>
      </c>
      <c r="M21" s="55" t="s">
        <v>21</v>
      </c>
      <c r="N21" s="87">
        <f>F21</f>
        <v>241</v>
      </c>
      <c r="O21" s="55" t="s">
        <v>22</v>
      </c>
      <c r="P21" s="55">
        <f>L21*N21</f>
        <v>1987286</v>
      </c>
      <c r="Q21" s="82">
        <f t="shared" si="22"/>
        <v>31796576</v>
      </c>
      <c r="R21" s="86">
        <f>4096+4096+C21</f>
        <v>8247</v>
      </c>
      <c r="S21" s="88" t="str">
        <f>CONCATENATE(R21,".",C21)</f>
        <v>8247.55</v>
      </c>
      <c r="T21" s="64">
        <f>D21+8192</f>
        <v>12342</v>
      </c>
      <c r="U21" s="55" t="s">
        <v>21</v>
      </c>
      <c r="V21" s="87">
        <f>N21</f>
        <v>241</v>
      </c>
      <c r="W21" s="55" t="s">
        <v>22</v>
      </c>
      <c r="X21" s="55">
        <f>T21*V21</f>
        <v>2974422</v>
      </c>
      <c r="Y21" s="82">
        <f t="shared" si="23"/>
        <v>47590752</v>
      </c>
      <c r="Z21" s="90">
        <f>4096+4096+4096+C21</f>
        <v>12343</v>
      </c>
      <c r="AA21" s="88" t="str">
        <f>CONCATENATE(Z21,".",C21)</f>
        <v>12343.55</v>
      </c>
      <c r="AB21" s="40">
        <f>16383+C21</f>
        <v>16438</v>
      </c>
      <c r="AC21" s="40">
        <f>H21+P21+X21+AB21</f>
        <v>5978296</v>
      </c>
      <c r="AD21" s="90">
        <f>AC21*16</f>
        <v>95652736</v>
      </c>
      <c r="AE21" s="121" t="s">
        <v>82</v>
      </c>
      <c r="AF21" s="110">
        <f>12288+C21</f>
        <v>12343</v>
      </c>
      <c r="AG21" s="110">
        <f>AF21+4095</f>
        <v>16438</v>
      </c>
      <c r="AH21" s="122" t="s">
        <v>49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17</v>
      </c>
      <c r="AJ22" s="45"/>
    </row>
    <row r="23" spans="1:40" s="1" customFormat="1" ht="23.25" customHeight="1" x14ac:dyDescent="0.2">
      <c r="A23" s="22"/>
      <c r="B23" s="22" t="s">
        <v>84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2"/>
      <c r="AH23" s="41" t="s">
        <v>18</v>
      </c>
    </row>
    <row r="24" spans="1:40" ht="18.75" x14ac:dyDescent="0.25">
      <c r="A24" s="11"/>
      <c r="B24" s="12" t="s">
        <v>19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43371</v>
      </c>
    </row>
    <row r="25" spans="1:40" ht="18.75" x14ac:dyDescent="0.3">
      <c r="B25" s="15" t="s">
        <v>30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1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65</v>
      </c>
      <c r="C27" s="16"/>
      <c r="AA27" s="16"/>
      <c r="AB27" s="16"/>
      <c r="AC27" s="16"/>
      <c r="AD27" s="16"/>
    </row>
    <row r="28" spans="1:40" ht="18.75" x14ac:dyDescent="0.3">
      <c r="B28" s="15" t="s">
        <v>32</v>
      </c>
      <c r="C28" s="15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33</v>
      </c>
      <c r="C29" s="135"/>
      <c r="D29" s="135"/>
      <c r="E29" s="43"/>
      <c r="F29" s="43"/>
      <c r="G29" s="4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31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55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2018-09-25T20:25:27Z</cp:lastPrinted>
  <dcterms:created xsi:type="dcterms:W3CDTF">2015-04-05T12:17:14Z</dcterms:created>
  <dcterms:modified xsi:type="dcterms:W3CDTF">2018-09-28T09:13:39Z</dcterms:modified>
</cp:coreProperties>
</file>